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60" windowWidth="14820" windowHeight="8856" activeTab="1"/>
  </bookViews>
  <sheets>
    <sheet name="Sheet1" sheetId="3" r:id="rId1"/>
    <sheet name="Menu" sheetId="1" r:id="rId2"/>
    <sheet name="Window" sheetId="2" state="hidden" r:id="rId3"/>
  </sheets>
  <functionGroups builtInGroupCount="17"/>
  <definedNames>
    <definedName name="dirn">Menu!$B$56</definedName>
    <definedName name="hassite">Menu!$C$56</definedName>
    <definedName name="hasvar">Menu!$D$56</definedName>
    <definedName name="menuscreen">Menu!$A$2:$J$36</definedName>
    <definedName name="outfile">Menu!$B$53</definedName>
    <definedName name="outputdir">Menu!$C$47</definedName>
    <definedName name="outputdirectory">Menu!$B$46</definedName>
    <definedName name="_xlnm.Print_Area" localSheetId="1">Menu!$A$2:$K$36</definedName>
    <definedName name="sheet_no">Menu!$B$47</definedName>
    <definedName name="sheetindex">Menu!$A$57</definedName>
    <definedName name="site_no">Menu!$B$48</definedName>
    <definedName name="sitename">Menu!$C$48</definedName>
    <definedName name="title">Menu!$A$56</definedName>
    <definedName name="var_no">Menu!$B$49</definedName>
    <definedName name="variablename">Menu!$C$49</definedName>
    <definedName name="viewgif">Menu!$B$50</definedName>
  </definedNames>
  <calcPr calcId="144525" calcMode="manual" iterate="1" iterateDelta="0.01" calcCompleted="0" calcOnSave="0"/>
</workbook>
</file>

<file path=xl/calcChain.xml><?xml version="1.0" encoding="utf-8"?>
<calcChain xmlns="http://schemas.openxmlformats.org/spreadsheetml/2006/main">
  <c r="C47" i="1" l="1"/>
  <c r="B33" i="1" l="1"/>
  <c r="E110" i="1" l="1"/>
  <c r="C49" i="1"/>
  <c r="L2" i="2" s="1"/>
  <c r="C48" i="1"/>
  <c r="I2" i="2" s="1"/>
  <c r="E47" i="1"/>
  <c r="D2" i="2" s="1"/>
  <c r="E122" i="1"/>
  <c r="N2" i="2"/>
  <c r="A36" i="1"/>
  <c r="E99" i="1"/>
  <c r="E106" i="1"/>
  <c r="E91" i="1"/>
  <c r="E92" i="1"/>
  <c r="E93" i="1"/>
  <c r="E90" i="1"/>
  <c r="E103" i="1"/>
  <c r="E95" i="1"/>
  <c r="E80" i="1"/>
  <c r="E96" i="1"/>
  <c r="E84" i="1"/>
  <c r="E97" i="1"/>
  <c r="E79" i="1"/>
  <c r="E85" i="1"/>
  <c r="E88" i="1"/>
  <c r="E87" i="1"/>
  <c r="E89" i="1"/>
  <c r="E98" i="1"/>
  <c r="E81" i="1"/>
  <c r="E100" i="1"/>
  <c r="E107" i="1"/>
  <c r="E109" i="1"/>
  <c r="E108" i="1"/>
  <c r="E78" i="1"/>
  <c r="E102" i="1"/>
  <c r="E105" i="1"/>
  <c r="E104" i="1"/>
  <c r="E86" i="1"/>
  <c r="E77" i="1"/>
  <c r="E82" i="1"/>
  <c r="E94" i="1"/>
  <c r="E83" i="1"/>
  <c r="E101" i="1"/>
  <c r="E131" i="1"/>
  <c r="E129" i="1"/>
  <c r="E126" i="1"/>
  <c r="E125" i="1"/>
  <c r="E124" i="1"/>
  <c r="E123" i="1"/>
  <c r="E114" i="1"/>
  <c r="E119" i="1"/>
  <c r="E118" i="1"/>
  <c r="E117" i="1"/>
  <c r="E116" i="1"/>
  <c r="E115" i="1"/>
  <c r="E130" i="1"/>
  <c r="E120" i="1"/>
  <c r="E121" i="1"/>
  <c r="E127" i="1"/>
  <c r="E128" i="1"/>
  <c r="C56" i="1"/>
  <c r="D56" i="1"/>
  <c r="B56" i="1"/>
  <c r="A56" i="1"/>
</calcChain>
</file>

<file path=xl/sharedStrings.xml><?xml version="1.0" encoding="utf-8"?>
<sst xmlns="http://schemas.openxmlformats.org/spreadsheetml/2006/main" count="176" uniqueCount="169">
  <si>
    <t>Time Series</t>
  </si>
  <si>
    <t>Trends - All Sites</t>
  </si>
  <si>
    <t>Trends - All Variables</t>
  </si>
  <si>
    <t>Outliers - All Sites</t>
  </si>
  <si>
    <t>Outliers - All Variables</t>
  </si>
  <si>
    <t>Histograms - All Sites</t>
  </si>
  <si>
    <t>Histograms - All Variables</t>
  </si>
  <si>
    <t>Title</t>
  </si>
  <si>
    <t>timeseries</t>
  </si>
  <si>
    <t>TEMP</t>
  </si>
  <si>
    <t>DO_F</t>
  </si>
  <si>
    <t>PH_F</t>
  </si>
  <si>
    <t>COND</t>
  </si>
  <si>
    <t>ALK</t>
  </si>
  <si>
    <t>HARD</t>
  </si>
  <si>
    <t>TOC</t>
  </si>
  <si>
    <t>TOC_F</t>
  </si>
  <si>
    <t>TIC</t>
  </si>
  <si>
    <t>BOD5</t>
  </si>
  <si>
    <t>TSS</t>
  </si>
  <si>
    <t>VSS</t>
  </si>
  <si>
    <t>TS</t>
  </si>
  <si>
    <t>TDS</t>
  </si>
  <si>
    <t>CL</t>
  </si>
  <si>
    <t>SO4</t>
  </si>
  <si>
    <t>NA</t>
  </si>
  <si>
    <t>MG</t>
  </si>
  <si>
    <t>MN</t>
  </si>
  <si>
    <t>FE</t>
  </si>
  <si>
    <t>CA</t>
  </si>
  <si>
    <t>SIO2</t>
  </si>
  <si>
    <t>FCOLI</t>
  </si>
  <si>
    <t>SECCHI</t>
  </si>
  <si>
    <t>CHLA</t>
  </si>
  <si>
    <t>PHAEO</t>
  </si>
  <si>
    <t>TKN</t>
  </si>
  <si>
    <t>NH3N</t>
  </si>
  <si>
    <t>ORGN</t>
  </si>
  <si>
    <t>NO3N</t>
  </si>
  <si>
    <t>NO2N</t>
  </si>
  <si>
    <t>TP</t>
  </si>
  <si>
    <t>SOUTH_U</t>
  </si>
  <si>
    <t>SOUTH_L</t>
  </si>
  <si>
    <t>NORTH_U</t>
  </si>
  <si>
    <t>NORTH_L</t>
  </si>
  <si>
    <t>TRIB5A</t>
  </si>
  <si>
    <t>DORWIN</t>
  </si>
  <si>
    <t>EFLUME</t>
  </si>
  <si>
    <t>HIAWATHA</t>
  </si>
  <si>
    <t>KIRKPAT</t>
  </si>
  <si>
    <t>METRO</t>
  </si>
  <si>
    <t>BYPASS</t>
  </si>
  <si>
    <t>OUTLET12</t>
  </si>
  <si>
    <t>OUTLET2</t>
  </si>
  <si>
    <t>PARK</t>
  </si>
  <si>
    <t>RT48</t>
  </si>
  <si>
    <t>SPENCER</t>
  </si>
  <si>
    <t>VELASKO</t>
  </si>
  <si>
    <t>Sites</t>
  </si>
  <si>
    <t>Variables</t>
  </si>
  <si>
    <t>Current Site</t>
  </si>
  <si>
    <t>Current Sheet</t>
  </si>
  <si>
    <t>Current Variable</t>
  </si>
  <si>
    <t>Vars</t>
  </si>
  <si>
    <t>Directory</t>
  </si>
  <si>
    <t>Select Site:</t>
  </si>
  <si>
    <t>Select Variable:</t>
  </si>
  <si>
    <t>Index</t>
  </si>
  <si>
    <t>Onondaga County Department of Water Environment Protection</t>
  </si>
  <si>
    <t>Select Chart:</t>
  </si>
  <si>
    <t>Load Calculations</t>
  </si>
  <si>
    <t>loadcalcs</t>
  </si>
  <si>
    <t>Current Output File</t>
  </si>
  <si>
    <t>File:</t>
  </si>
  <si>
    <t>W. Walker</t>
  </si>
  <si>
    <t>Menu</t>
  </si>
  <si>
    <t>Description</t>
  </si>
  <si>
    <t>Seasonally Adjusted Trends - All Sites</t>
  </si>
  <si>
    <t>Seasonally Adjusted Trends - All Variables</t>
  </si>
  <si>
    <t>Samples - All Sites</t>
  </si>
  <si>
    <t>Samples - All Variables</t>
  </si>
  <si>
    <t>OUTLET_U</t>
  </si>
  <si>
    <t>Lake Outlet Load/ South UL</t>
  </si>
  <si>
    <t>View GIf</t>
  </si>
  <si>
    <t>Var:</t>
  </si>
  <si>
    <t>Site:</t>
  </si>
  <si>
    <t>Format:</t>
  </si>
  <si>
    <t>water temperature ( deg C)</t>
  </si>
  <si>
    <t>dissolved oxygen - meter (field) ( mg/l)</t>
  </si>
  <si>
    <t>pH measured in field ( -log [h])</t>
  </si>
  <si>
    <t>conductivity  (field) ( umHos/cm)</t>
  </si>
  <si>
    <t>alkalinity to pH 4.5 ( mg/l)</t>
  </si>
  <si>
    <t>hardness ( mg/l)</t>
  </si>
  <si>
    <t>total organic carbon ( mg/l)</t>
  </si>
  <si>
    <t>filtered total organic carbon ( mg/l)</t>
  </si>
  <si>
    <t>total inorganic carbon ( mg/l)</t>
  </si>
  <si>
    <t>5-day biochemical oxygen demand ( mg/l)</t>
  </si>
  <si>
    <t>total suspended solids ( mg/l)</t>
  </si>
  <si>
    <t>volatile suspended solids ( mg/l)</t>
  </si>
  <si>
    <t>total solids ( mg/l)</t>
  </si>
  <si>
    <t>total dissolved solids (180 C) ( mg/l)</t>
  </si>
  <si>
    <t>chloride ( mg/l)</t>
  </si>
  <si>
    <t>sulfate ( mg/l)</t>
  </si>
  <si>
    <t>sodium ( mg/l)</t>
  </si>
  <si>
    <t>magnesium ( mg/l)</t>
  </si>
  <si>
    <t>manganese ( mg/l)</t>
  </si>
  <si>
    <t>total iron ( mg/l)</t>
  </si>
  <si>
    <t>calcium ( mg/l)</t>
  </si>
  <si>
    <t>silicon dioxide ( mg/l)</t>
  </si>
  <si>
    <t>fecal coliform (MF method) ( #/100 ml)</t>
  </si>
  <si>
    <t>secchi depth ( meters)</t>
  </si>
  <si>
    <t>chlorophyll-a ( ug/l)</t>
  </si>
  <si>
    <t>phaeophytin pigments ( ug/l)</t>
  </si>
  <si>
    <t>total kjeldahl nitrogen ( mg/l)</t>
  </si>
  <si>
    <t>ammonia nitrogen as n ( mg/l)</t>
  </si>
  <si>
    <t>organic nitrogen as n ( mg/l)</t>
  </si>
  <si>
    <t>nitrate nitrogen as n ( mg/l)</t>
  </si>
  <si>
    <t>nitrite nitrogen as n ( mg/l)</t>
  </si>
  <si>
    <t>total phosphorus as p ( mg/l)</t>
  </si>
  <si>
    <t>Lake South</t>
  </si>
  <si>
    <t>Lake North</t>
  </si>
  <si>
    <t>Crucible Steel / Trib 5A</t>
  </si>
  <si>
    <t>Onondaga Ck @ Dorwin</t>
  </si>
  <si>
    <t>Allied Chemical Discharge</t>
  </si>
  <si>
    <t>Harbor Brook @ Hiawatha</t>
  </si>
  <si>
    <t>Onondaga Creek @ Kirkpatrick</t>
  </si>
  <si>
    <t>Metro STP Effluent</t>
  </si>
  <si>
    <t>Metro STP Bypass</t>
  </si>
  <si>
    <t>Lake Outlet 12 Ft Depth</t>
  </si>
  <si>
    <t>Lake Outlet 2 Ft Depth</t>
  </si>
  <si>
    <t>Ley Creek @ Park</t>
  </si>
  <si>
    <t>Ninemile Creek @ RT48</t>
  </si>
  <si>
    <t>Onondaga Ck @ Spencer</t>
  </si>
  <si>
    <t>Harbor Brook @ Velasko</t>
  </si>
  <si>
    <t>samples\byvar</t>
  </si>
  <si>
    <t>samples\bysite</t>
  </si>
  <si>
    <t>trends\byvar</t>
  </si>
  <si>
    <t>trends\bysite</t>
  </si>
  <si>
    <t>adjtrends\byvar</t>
  </si>
  <si>
    <t>adjtrends\bysite</t>
  </si>
  <si>
    <t>outliers\byvar</t>
  </si>
  <si>
    <t>outliers\bysite</t>
  </si>
  <si>
    <t>histos\byvar</t>
  </si>
  <si>
    <t>histos\bysite</t>
  </si>
  <si>
    <t>SRP</t>
  </si>
  <si>
    <t>soluble reactive p (mg/l)</t>
  </si>
  <si>
    <t>ZN</t>
  </si>
  <si>
    <t>Zinc (mg/l)</t>
  </si>
  <si>
    <t>c:\0jobs\onondaga_database\2010_database_output\histos\byvar\TP.gif</t>
  </si>
  <si>
    <t>http://www.wwwalker.net/onondaga/2010_database_output</t>
  </si>
  <si>
    <t>samples/byvar</t>
  </si>
  <si>
    <t>samples/bysite</t>
  </si>
  <si>
    <t>trends/byvar</t>
  </si>
  <si>
    <t>trends/bysite</t>
  </si>
  <si>
    <t>adjtrends/byvar</t>
  </si>
  <si>
    <t>adjtrends/bysite</t>
  </si>
  <si>
    <t>outliers/byvar</t>
  </si>
  <si>
    <t>outliers/bysite</t>
  </si>
  <si>
    <t>histos/byvar</t>
  </si>
  <si>
    <t>histos/bysite</t>
  </si>
  <si>
    <t>File Directory</t>
  </si>
  <si>
    <t>Linked to Output from the OLMP Water Quality Database</t>
  </si>
  <si>
    <t>Load Calculations are for 2010</t>
  </si>
  <si>
    <t>Time Series Analyses are for 2001-2010</t>
  </si>
  <si>
    <t>Files are stored at ---&gt;</t>
  </si>
  <si>
    <t>amp_database_output_viewer_2011.xlsm</t>
  </si>
  <si>
    <t>Version: June 24, 2011</t>
  </si>
  <si>
    <t>View Output from Time Series Analysis &amp; Load Calculations</t>
  </si>
  <si>
    <t>Onondaga Lake Long-Term Water Quality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</si>
</sst>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i/>
      <sz val="11"/>
      <color indexed="18"/>
      <name val="Arial"/>
      <family val="2"/>
    </font>
    <font>
      <i/>
      <sz val="10"/>
      <color indexed="18"/>
      <name val="Arial"/>
      <family val="2"/>
    </font>
    <font>
      <sz val="10"/>
      <color rgb="FF000000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color theme="3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2" fillId="0" borderId="0" xfId="0" quotePrefix="1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/>
    </xf>
    <xf numFmtId="0" fontId="20" fillId="0" borderId="0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6" fillId="0" borderId="0" xfId="1" quotePrefix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quotePrefix="1" applyFont="1" applyAlignment="1">
      <alignment horizontal="left" vertical="center"/>
    </xf>
    <xf numFmtId="0" fontId="23" fillId="0" borderId="0" xfId="0" quotePrefix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B$47" fmlaRange="$A$58:$A$69" noThreeD="1" sel="2" val="0"/>
</file>

<file path=xl/ctrlProps/ctrlProp2.xml><?xml version="1.0" encoding="utf-8"?>
<formControlPr xmlns="http://schemas.microsoft.com/office/spreadsheetml/2009/9/main" objectType="List" dx="19" fmlaLink="$B$48" fmlaRange="$E$114:$E$131" noThreeD="1" sel="6" val="0"/>
</file>

<file path=xl/ctrlProps/ctrlProp3.xml><?xml version="1.0" encoding="utf-8"?>
<formControlPr xmlns="http://schemas.microsoft.com/office/spreadsheetml/2009/9/main" objectType="List" dx="19" fmlaLink="$B$49" fmlaRange="$E$77:$E$110" noThreeD="1" sel="8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105378</xdr:rowOff>
    </xdr:from>
    <xdr:to>
      <xdr:col>11</xdr:col>
      <xdr:colOff>495300</xdr:colOff>
      <xdr:row>33</xdr:row>
      <xdr:rowOff>38100</xdr:rowOff>
    </xdr:to>
    <xdr:pic>
      <xdr:nvPicPr>
        <xdr:cNvPr id="2" name="Picture 1" descr="http://www.wwwalker.net/onondaga/2010_database_output/trends/byvar/fcoli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78"/>
          <a:ext cx="7200900" cy="5464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7</xdr:row>
          <xdr:rowOff>30480</xdr:rowOff>
        </xdr:from>
        <xdr:to>
          <xdr:col>1</xdr:col>
          <xdr:colOff>403860</xdr:colOff>
          <xdr:row>16</xdr:row>
          <xdr:rowOff>91440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754380</xdr:colOff>
          <xdr:row>6</xdr:row>
          <xdr:rowOff>137160</xdr:rowOff>
        </xdr:from>
        <xdr:to>
          <xdr:col>5</xdr:col>
          <xdr:colOff>205740</xdr:colOff>
          <xdr:row>20</xdr:row>
          <xdr:rowOff>106680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91440</xdr:rowOff>
        </xdr:from>
        <xdr:to>
          <xdr:col>10</xdr:col>
          <xdr:colOff>327660</xdr:colOff>
          <xdr:row>32</xdr:row>
          <xdr:rowOff>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609600</xdr:colOff>
          <xdr:row>18</xdr:row>
          <xdr:rowOff>137160</xdr:rowOff>
        </xdr:from>
        <xdr:to>
          <xdr:col>0</xdr:col>
          <xdr:colOff>1493520</xdr:colOff>
          <xdr:row>22</xdr:row>
          <xdr:rowOff>137160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Output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548640</xdr:colOff>
          <xdr:row>23</xdr:row>
          <xdr:rowOff>106680</xdr:rowOff>
        </xdr:from>
        <xdr:to>
          <xdr:col>0</xdr:col>
          <xdr:colOff>1516380</xdr:colOff>
          <xdr:row>27</xdr:row>
          <xdr:rowOff>76200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Database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Documentation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0</xdr:row>
          <xdr:rowOff>60960</xdr:rowOff>
        </xdr:from>
        <xdr:to>
          <xdr:col>1</xdr:col>
          <xdr:colOff>83820</xdr:colOff>
          <xdr:row>2</xdr:row>
          <xdr:rowOff>68580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wwalker.net/onondaga/2010_database_outpu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5" sqref="O25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31"/>
  <sheetViews>
    <sheetView showGridLines="0" tabSelected="1" zoomScaleNormal="100" workbookViewId="0">
      <selection sqref="A1:K1"/>
    </sheetView>
  </sheetViews>
  <sheetFormatPr defaultRowHeight="13.2" x14ac:dyDescent="0.25"/>
  <cols>
    <col min="1" max="1" width="26.109375" style="14" customWidth="1"/>
    <col min="2" max="2" width="13.33203125" style="14" customWidth="1"/>
    <col min="3" max="16384" width="8.88671875" style="14"/>
  </cols>
  <sheetData>
    <row r="1" spans="1:12" s="11" customFormat="1" ht="21.6" customHeight="1" x14ac:dyDescent="0.25">
      <c r="A1" s="43" t="s">
        <v>168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s="12" customFormat="1" ht="18" customHeight="1" x14ac:dyDescent="0.25">
      <c r="A2" s="42" t="s">
        <v>167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s="12" customFormat="1" ht="18" customHeight="1" x14ac:dyDescent="0.25">
      <c r="A3" s="42" t="s">
        <v>68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s="13" customFormat="1" ht="18" customHeight="1" x14ac:dyDescent="0.25">
      <c r="A4" s="37" t="s">
        <v>165</v>
      </c>
      <c r="B4" s="38"/>
      <c r="C4" s="39"/>
      <c r="D4" s="38"/>
      <c r="E4" s="9"/>
      <c r="F4" s="40" t="s">
        <v>74</v>
      </c>
      <c r="G4" s="39"/>
      <c r="H4" s="39"/>
      <c r="I4" s="41" t="s">
        <v>166</v>
      </c>
      <c r="J4" s="39"/>
      <c r="K4" s="39"/>
      <c r="L4" s="8"/>
    </row>
    <row r="5" spans="1:12" x14ac:dyDescent="0.25">
      <c r="A5" s="1"/>
      <c r="B5" s="2"/>
      <c r="D5" s="2"/>
      <c r="E5" s="2"/>
      <c r="I5" s="3"/>
      <c r="J5" s="3"/>
    </row>
    <row r="6" spans="1:12" x14ac:dyDescent="0.25">
      <c r="A6" s="15" t="s">
        <v>69</v>
      </c>
      <c r="B6" s="16"/>
      <c r="C6" s="15" t="s">
        <v>65</v>
      </c>
      <c r="D6" s="16"/>
      <c r="E6" s="16"/>
      <c r="F6" s="16"/>
      <c r="G6" s="17" t="s">
        <v>66</v>
      </c>
      <c r="H6" s="16"/>
    </row>
    <row r="30" spans="1:3" x14ac:dyDescent="0.25">
      <c r="A30" s="10" t="s">
        <v>161</v>
      </c>
      <c r="B30" s="18"/>
      <c r="C30" s="18"/>
    </row>
    <row r="31" spans="1:3" x14ac:dyDescent="0.25">
      <c r="A31" s="10" t="s">
        <v>162</v>
      </c>
      <c r="B31" s="18"/>
      <c r="C31" s="18"/>
    </row>
    <row r="32" spans="1:3" x14ac:dyDescent="0.25">
      <c r="A32" s="10" t="s">
        <v>163</v>
      </c>
      <c r="B32" s="18"/>
      <c r="C32" s="18"/>
    </row>
    <row r="33" spans="1:5" x14ac:dyDescent="0.25">
      <c r="A33" s="10" t="s">
        <v>164</v>
      </c>
      <c r="B33" s="19" t="str">
        <f>outputdirectory</f>
        <v>http://www.wwwalker.net/onondaga/2010_database_output</v>
      </c>
      <c r="C33" s="18"/>
    </row>
    <row r="36" spans="1:5" x14ac:dyDescent="0.25">
      <c r="A36" s="20">
        <f ca="1">TODAY()</f>
        <v>40725</v>
      </c>
    </row>
    <row r="40" spans="1:5" ht="13.8" x14ac:dyDescent="0.25">
      <c r="A40" s="21"/>
    </row>
    <row r="45" spans="1:5" x14ac:dyDescent="0.25">
      <c r="A45" s="23" t="s">
        <v>67</v>
      </c>
    </row>
    <row r="46" spans="1:5" x14ac:dyDescent="0.25">
      <c r="A46" s="23" t="s">
        <v>160</v>
      </c>
      <c r="B46" s="22" t="s">
        <v>149</v>
      </c>
    </row>
    <row r="47" spans="1:5" x14ac:dyDescent="0.25">
      <c r="A47" s="14" t="s">
        <v>61</v>
      </c>
      <c r="B47" s="24">
        <v>2</v>
      </c>
      <c r="C47" s="14" t="str">
        <f>INDEX(B57:B74,sheet_no+1,1)</f>
        <v>timeseries</v>
      </c>
      <c r="E47" s="14" t="str">
        <f>INDEX(A57:A71,sheet_no+1)</f>
        <v>Time Series</v>
      </c>
    </row>
    <row r="48" spans="1:5" x14ac:dyDescent="0.25">
      <c r="A48" s="25" t="s">
        <v>60</v>
      </c>
      <c r="B48" s="24">
        <v>6</v>
      </c>
      <c r="C48" s="14" t="str">
        <f>INDEX(A114:A133,site_no,1)</f>
        <v>METRO</v>
      </c>
    </row>
    <row r="49" spans="1:5" x14ac:dyDescent="0.25">
      <c r="A49" s="14" t="s">
        <v>62</v>
      </c>
      <c r="B49" s="24">
        <v>8</v>
      </c>
      <c r="C49" s="14" t="str">
        <f>INDEX(A77:A111,var_no,1)</f>
        <v>FCOLI</v>
      </c>
    </row>
    <row r="50" spans="1:5" x14ac:dyDescent="0.25">
      <c r="A50" s="14" t="s">
        <v>83</v>
      </c>
      <c r="B50" s="24" t="b">
        <v>1</v>
      </c>
    </row>
    <row r="53" spans="1:5" x14ac:dyDescent="0.25">
      <c r="A53" s="14" t="s">
        <v>72</v>
      </c>
      <c r="B53" s="14" t="s">
        <v>148</v>
      </c>
    </row>
    <row r="56" spans="1:5" x14ac:dyDescent="0.25">
      <c r="A56" s="14" t="str">
        <f>INDEX(A57:A71,sheet_no+1,1)</f>
        <v>Time Series</v>
      </c>
      <c r="B56" s="14" t="str">
        <f>INDEX(B57:B71,sheet_no+1,1)</f>
        <v>timeseries</v>
      </c>
      <c r="C56" s="14">
        <f>INDEX(C57:C71,sheet_no+1,1)</f>
        <v>1</v>
      </c>
      <c r="D56" s="14">
        <f>INDEX(D57:D71,sheet_no+1,1)</f>
        <v>1</v>
      </c>
    </row>
    <row r="57" spans="1:5" x14ac:dyDescent="0.25">
      <c r="A57" s="26" t="s">
        <v>7</v>
      </c>
      <c r="B57" s="26" t="s">
        <v>64</v>
      </c>
      <c r="C57" s="27" t="s">
        <v>58</v>
      </c>
      <c r="D57" s="27" t="s">
        <v>63</v>
      </c>
    </row>
    <row r="58" spans="1:5" x14ac:dyDescent="0.25">
      <c r="A58" s="14" t="s">
        <v>70</v>
      </c>
      <c r="B58" s="14" t="s">
        <v>71</v>
      </c>
      <c r="C58" s="28">
        <v>1</v>
      </c>
      <c r="D58" s="28">
        <v>1</v>
      </c>
      <c r="E58" s="14" t="s">
        <v>71</v>
      </c>
    </row>
    <row r="59" spans="1:5" x14ac:dyDescent="0.25">
      <c r="A59" s="14" t="s">
        <v>0</v>
      </c>
      <c r="B59" s="14" t="s">
        <v>8</v>
      </c>
      <c r="C59" s="14">
        <v>1</v>
      </c>
      <c r="D59" s="14">
        <v>1</v>
      </c>
      <c r="E59" s="14" t="s">
        <v>8</v>
      </c>
    </row>
    <row r="60" spans="1:5" x14ac:dyDescent="0.25">
      <c r="A60" s="25" t="s">
        <v>79</v>
      </c>
      <c r="B60" s="29" t="s">
        <v>150</v>
      </c>
      <c r="D60" s="14">
        <v>1</v>
      </c>
      <c r="E60" s="25" t="s">
        <v>134</v>
      </c>
    </row>
    <row r="61" spans="1:5" x14ac:dyDescent="0.25">
      <c r="A61" s="25" t="s">
        <v>80</v>
      </c>
      <c r="B61" s="29" t="s">
        <v>151</v>
      </c>
      <c r="C61" s="14">
        <v>1</v>
      </c>
      <c r="E61" s="25" t="s">
        <v>135</v>
      </c>
    </row>
    <row r="62" spans="1:5" x14ac:dyDescent="0.25">
      <c r="A62" s="14" t="s">
        <v>1</v>
      </c>
      <c r="B62" s="29" t="s">
        <v>152</v>
      </c>
      <c r="D62" s="14">
        <v>1</v>
      </c>
      <c r="E62" s="25" t="s">
        <v>136</v>
      </c>
    </row>
    <row r="63" spans="1:5" x14ac:dyDescent="0.25">
      <c r="A63" s="14" t="s">
        <v>2</v>
      </c>
      <c r="B63" s="29" t="s">
        <v>153</v>
      </c>
      <c r="C63" s="14">
        <v>1</v>
      </c>
      <c r="E63" s="25" t="s">
        <v>137</v>
      </c>
    </row>
    <row r="64" spans="1:5" x14ac:dyDescent="0.25">
      <c r="A64" s="25" t="s">
        <v>77</v>
      </c>
      <c r="B64" s="29" t="s">
        <v>154</v>
      </c>
      <c r="D64" s="14">
        <v>1</v>
      </c>
      <c r="E64" s="25" t="s">
        <v>138</v>
      </c>
    </row>
    <row r="65" spans="1:5" x14ac:dyDescent="0.25">
      <c r="A65" s="25" t="s">
        <v>78</v>
      </c>
      <c r="B65" s="29" t="s">
        <v>155</v>
      </c>
      <c r="C65" s="14">
        <v>1</v>
      </c>
      <c r="E65" s="25" t="s">
        <v>139</v>
      </c>
    </row>
    <row r="66" spans="1:5" x14ac:dyDescent="0.25">
      <c r="A66" s="14" t="s">
        <v>3</v>
      </c>
      <c r="B66" s="29" t="s">
        <v>156</v>
      </c>
      <c r="D66" s="14">
        <v>1</v>
      </c>
      <c r="E66" s="25" t="s">
        <v>140</v>
      </c>
    </row>
    <row r="67" spans="1:5" x14ac:dyDescent="0.25">
      <c r="A67" s="25" t="s">
        <v>4</v>
      </c>
      <c r="B67" s="29" t="s">
        <v>157</v>
      </c>
      <c r="C67" s="14">
        <v>1</v>
      </c>
      <c r="E67" s="25" t="s">
        <v>141</v>
      </c>
    </row>
    <row r="68" spans="1:5" x14ac:dyDescent="0.25">
      <c r="A68" s="14" t="s">
        <v>5</v>
      </c>
      <c r="B68" s="29" t="s">
        <v>158</v>
      </c>
      <c r="D68" s="14">
        <v>1</v>
      </c>
      <c r="E68" s="25" t="s">
        <v>142</v>
      </c>
    </row>
    <row r="69" spans="1:5" x14ac:dyDescent="0.25">
      <c r="A69" s="14" t="s">
        <v>6</v>
      </c>
      <c r="B69" s="29" t="s">
        <v>159</v>
      </c>
      <c r="C69" s="14">
        <v>1</v>
      </c>
      <c r="E69" s="25" t="s">
        <v>143</v>
      </c>
    </row>
    <row r="73" spans="1:5" x14ac:dyDescent="0.25">
      <c r="A73" s="30"/>
    </row>
    <row r="76" spans="1:5" x14ac:dyDescent="0.25">
      <c r="A76" s="26" t="s">
        <v>59</v>
      </c>
      <c r="B76" s="26" t="s">
        <v>76</v>
      </c>
      <c r="C76" s="31"/>
      <c r="D76" s="31"/>
      <c r="E76" s="26" t="s">
        <v>75</v>
      </c>
    </row>
    <row r="77" spans="1:5" x14ac:dyDescent="0.25">
      <c r="A77" s="32" t="s">
        <v>13</v>
      </c>
      <c r="B77" s="32" t="s">
        <v>91</v>
      </c>
      <c r="E77" s="14" t="str">
        <f t="shared" ref="E77:E110" si="0">LEFT(A77&amp;"       ",10)&amp;" - "&amp;B77</f>
        <v>ALK        - alkalinity to pH 4.5 ( mg/l)</v>
      </c>
    </row>
    <row r="78" spans="1:5" x14ac:dyDescent="0.25">
      <c r="A78" s="32" t="s">
        <v>18</v>
      </c>
      <c r="B78" s="32" t="s">
        <v>96</v>
      </c>
      <c r="E78" s="14" t="str">
        <f t="shared" si="0"/>
        <v>BOD5       - 5-day biochemical oxygen demand ( mg/l)</v>
      </c>
    </row>
    <row r="79" spans="1:5" x14ac:dyDescent="0.25">
      <c r="A79" s="32" t="s">
        <v>29</v>
      </c>
      <c r="B79" s="32" t="s">
        <v>107</v>
      </c>
      <c r="E79" s="14" t="str">
        <f t="shared" si="0"/>
        <v>CA        - calcium ( mg/l)</v>
      </c>
    </row>
    <row r="80" spans="1:5" x14ac:dyDescent="0.25">
      <c r="A80" s="32" t="s">
        <v>33</v>
      </c>
      <c r="B80" s="32" t="s">
        <v>111</v>
      </c>
      <c r="E80" s="14" t="str">
        <f t="shared" si="0"/>
        <v>CHLA       - chlorophyll-a ( ug/l)</v>
      </c>
    </row>
    <row r="81" spans="1:5" x14ac:dyDescent="0.25">
      <c r="A81" s="32" t="s">
        <v>23</v>
      </c>
      <c r="B81" s="32" t="s">
        <v>101</v>
      </c>
      <c r="E81" s="14" t="str">
        <f t="shared" si="0"/>
        <v>CL        - chloride ( mg/l)</v>
      </c>
    </row>
    <row r="82" spans="1:5" x14ac:dyDescent="0.25">
      <c r="A82" s="32" t="s">
        <v>12</v>
      </c>
      <c r="B82" s="32" t="s">
        <v>90</v>
      </c>
      <c r="E82" s="14" t="str">
        <f t="shared" si="0"/>
        <v>COND       - conductivity  (field) ( umHos/cm)</v>
      </c>
    </row>
    <row r="83" spans="1:5" x14ac:dyDescent="0.25">
      <c r="A83" s="32" t="s">
        <v>10</v>
      </c>
      <c r="B83" s="32" t="s">
        <v>88</v>
      </c>
      <c r="E83" s="14" t="str">
        <f t="shared" si="0"/>
        <v>DO_F       - dissolved oxygen - meter (field) ( mg/l)</v>
      </c>
    </row>
    <row r="84" spans="1:5" x14ac:dyDescent="0.25">
      <c r="A84" s="32" t="s">
        <v>31</v>
      </c>
      <c r="B84" s="32" t="s">
        <v>109</v>
      </c>
      <c r="E84" s="14" t="str">
        <f t="shared" si="0"/>
        <v>FCOLI      - fecal coliform (MF method) ( #/100 ml)</v>
      </c>
    </row>
    <row r="85" spans="1:5" x14ac:dyDescent="0.25">
      <c r="A85" s="32" t="s">
        <v>28</v>
      </c>
      <c r="B85" s="32" t="s">
        <v>106</v>
      </c>
      <c r="E85" s="14" t="str">
        <f t="shared" si="0"/>
        <v>FE        - total iron ( mg/l)</v>
      </c>
    </row>
    <row r="86" spans="1:5" x14ac:dyDescent="0.25">
      <c r="A86" s="32" t="s">
        <v>14</v>
      </c>
      <c r="B86" s="32" t="s">
        <v>92</v>
      </c>
      <c r="E86" s="14" t="str">
        <f t="shared" si="0"/>
        <v>HARD       - hardness ( mg/l)</v>
      </c>
    </row>
    <row r="87" spans="1:5" x14ac:dyDescent="0.25">
      <c r="A87" s="32" t="s">
        <v>26</v>
      </c>
      <c r="B87" s="32" t="s">
        <v>104</v>
      </c>
      <c r="E87" s="14" t="str">
        <f t="shared" si="0"/>
        <v>MG        - magnesium ( mg/l)</v>
      </c>
    </row>
    <row r="88" spans="1:5" x14ac:dyDescent="0.25">
      <c r="A88" s="32" t="s">
        <v>27</v>
      </c>
      <c r="B88" s="32" t="s">
        <v>105</v>
      </c>
      <c r="E88" s="14" t="str">
        <f t="shared" si="0"/>
        <v>MN        - manganese ( mg/l)</v>
      </c>
    </row>
    <row r="89" spans="1:5" x14ac:dyDescent="0.25">
      <c r="A89" s="32" t="s">
        <v>25</v>
      </c>
      <c r="B89" s="32" t="s">
        <v>103</v>
      </c>
      <c r="E89" s="14" t="str">
        <f t="shared" si="0"/>
        <v>NA        - sodium ( mg/l)</v>
      </c>
    </row>
    <row r="90" spans="1:5" x14ac:dyDescent="0.25">
      <c r="A90" s="32" t="s">
        <v>36</v>
      </c>
      <c r="B90" s="32" t="s">
        <v>114</v>
      </c>
      <c r="E90" s="14" t="str">
        <f t="shared" si="0"/>
        <v>NH3N       - ammonia nitrogen as n ( mg/l)</v>
      </c>
    </row>
    <row r="91" spans="1:5" x14ac:dyDescent="0.25">
      <c r="A91" s="32" t="s">
        <v>39</v>
      </c>
      <c r="B91" s="32" t="s">
        <v>117</v>
      </c>
      <c r="E91" s="14" t="str">
        <f t="shared" si="0"/>
        <v>NO2N       - nitrite nitrogen as n ( mg/l)</v>
      </c>
    </row>
    <row r="92" spans="1:5" x14ac:dyDescent="0.25">
      <c r="A92" s="32" t="s">
        <v>38</v>
      </c>
      <c r="B92" s="32" t="s">
        <v>116</v>
      </c>
      <c r="E92" s="14" t="str">
        <f t="shared" si="0"/>
        <v>NO3N       - nitrate nitrogen as n ( mg/l)</v>
      </c>
    </row>
    <row r="93" spans="1:5" x14ac:dyDescent="0.25">
      <c r="A93" s="32" t="s">
        <v>37</v>
      </c>
      <c r="B93" s="32" t="s">
        <v>115</v>
      </c>
      <c r="E93" s="14" t="str">
        <f t="shared" si="0"/>
        <v>ORGN       - organic nitrogen as n ( mg/l)</v>
      </c>
    </row>
    <row r="94" spans="1:5" x14ac:dyDescent="0.25">
      <c r="A94" s="32" t="s">
        <v>11</v>
      </c>
      <c r="B94" s="32" t="s">
        <v>89</v>
      </c>
      <c r="E94" s="14" t="str">
        <f t="shared" si="0"/>
        <v>PH_F       - pH measured in field ( -log [h])</v>
      </c>
    </row>
    <row r="95" spans="1:5" x14ac:dyDescent="0.25">
      <c r="A95" s="32" t="s">
        <v>34</v>
      </c>
      <c r="B95" s="32" t="s">
        <v>112</v>
      </c>
      <c r="E95" s="14" t="str">
        <f t="shared" si="0"/>
        <v>PHAEO      - phaeophytin pigments ( ug/l)</v>
      </c>
    </row>
    <row r="96" spans="1:5" x14ac:dyDescent="0.25">
      <c r="A96" s="32" t="s">
        <v>32</v>
      </c>
      <c r="B96" s="32" t="s">
        <v>110</v>
      </c>
      <c r="E96" s="14" t="str">
        <f t="shared" si="0"/>
        <v>SECCHI     - secchi depth ( meters)</v>
      </c>
    </row>
    <row r="97" spans="1:5" x14ac:dyDescent="0.25">
      <c r="A97" s="32" t="s">
        <v>30</v>
      </c>
      <c r="B97" s="32" t="s">
        <v>108</v>
      </c>
      <c r="E97" s="14" t="str">
        <f t="shared" si="0"/>
        <v>SIO2       - silicon dioxide ( mg/l)</v>
      </c>
    </row>
    <row r="98" spans="1:5" x14ac:dyDescent="0.25">
      <c r="A98" s="32" t="s">
        <v>24</v>
      </c>
      <c r="B98" s="32" t="s">
        <v>102</v>
      </c>
      <c r="E98" s="14" t="str">
        <f t="shared" si="0"/>
        <v>SO4        - sulfate ( mg/l)</v>
      </c>
    </row>
    <row r="99" spans="1:5" x14ac:dyDescent="0.25">
      <c r="A99" s="32" t="s">
        <v>144</v>
      </c>
      <c r="B99" s="29" t="s">
        <v>145</v>
      </c>
      <c r="E99" s="14" t="str">
        <f t="shared" si="0"/>
        <v>SRP        - soluble reactive p (mg/l)</v>
      </c>
    </row>
    <row r="100" spans="1:5" x14ac:dyDescent="0.25">
      <c r="A100" s="32" t="s">
        <v>22</v>
      </c>
      <c r="B100" s="32" t="s">
        <v>100</v>
      </c>
      <c r="E100" s="14" t="str">
        <f t="shared" si="0"/>
        <v>TDS        - total dissolved solids (180 C) ( mg/l)</v>
      </c>
    </row>
    <row r="101" spans="1:5" x14ac:dyDescent="0.25">
      <c r="A101" s="29" t="s">
        <v>9</v>
      </c>
      <c r="B101" s="32" t="s">
        <v>87</v>
      </c>
      <c r="E101" s="14" t="str">
        <f t="shared" si="0"/>
        <v>TEMP       - water temperature ( deg C)</v>
      </c>
    </row>
    <row r="102" spans="1:5" x14ac:dyDescent="0.25">
      <c r="A102" s="32" t="s">
        <v>17</v>
      </c>
      <c r="B102" s="32" t="s">
        <v>95</v>
      </c>
      <c r="E102" s="14" t="str">
        <f t="shared" si="0"/>
        <v>TIC        - total inorganic carbon ( mg/l)</v>
      </c>
    </row>
    <row r="103" spans="1:5" x14ac:dyDescent="0.25">
      <c r="A103" s="32" t="s">
        <v>35</v>
      </c>
      <c r="B103" s="32" t="s">
        <v>113</v>
      </c>
      <c r="E103" s="14" t="str">
        <f t="shared" si="0"/>
        <v>TKN        - total kjeldahl nitrogen ( mg/l)</v>
      </c>
    </row>
    <row r="104" spans="1:5" x14ac:dyDescent="0.25">
      <c r="A104" s="32" t="s">
        <v>15</v>
      </c>
      <c r="B104" s="32" t="s">
        <v>93</v>
      </c>
      <c r="E104" s="14" t="str">
        <f t="shared" si="0"/>
        <v>TOC        - total organic carbon ( mg/l)</v>
      </c>
    </row>
    <row r="105" spans="1:5" x14ac:dyDescent="0.25">
      <c r="A105" s="32" t="s">
        <v>16</v>
      </c>
      <c r="B105" s="32" t="s">
        <v>94</v>
      </c>
      <c r="E105" s="14" t="str">
        <f t="shared" si="0"/>
        <v>TOC_F      - filtered total organic carbon ( mg/l)</v>
      </c>
    </row>
    <row r="106" spans="1:5" x14ac:dyDescent="0.25">
      <c r="A106" s="32" t="s">
        <v>40</v>
      </c>
      <c r="B106" s="32" t="s">
        <v>118</v>
      </c>
      <c r="E106" s="14" t="str">
        <f t="shared" si="0"/>
        <v>TP        - total phosphorus as p ( mg/l)</v>
      </c>
    </row>
    <row r="107" spans="1:5" x14ac:dyDescent="0.25">
      <c r="A107" s="32" t="s">
        <v>21</v>
      </c>
      <c r="B107" s="32" t="s">
        <v>99</v>
      </c>
      <c r="E107" s="14" t="str">
        <f t="shared" si="0"/>
        <v>TS        - total solids ( mg/l)</v>
      </c>
    </row>
    <row r="108" spans="1:5" x14ac:dyDescent="0.25">
      <c r="A108" s="32" t="s">
        <v>19</v>
      </c>
      <c r="B108" s="32" t="s">
        <v>97</v>
      </c>
      <c r="E108" s="14" t="str">
        <f t="shared" si="0"/>
        <v>TSS        - total suspended solids ( mg/l)</v>
      </c>
    </row>
    <row r="109" spans="1:5" x14ac:dyDescent="0.25">
      <c r="A109" s="32" t="s">
        <v>20</v>
      </c>
      <c r="B109" s="32" t="s">
        <v>98</v>
      </c>
      <c r="E109" s="14" t="str">
        <f t="shared" si="0"/>
        <v>VSS        - volatile suspended solids ( mg/l)</v>
      </c>
    </row>
    <row r="110" spans="1:5" x14ac:dyDescent="0.25">
      <c r="A110" s="32" t="s">
        <v>146</v>
      </c>
      <c r="B110" s="32" t="s">
        <v>147</v>
      </c>
      <c r="E110" s="14" t="str">
        <f t="shared" si="0"/>
        <v>ZN        - Zinc (mg/l)</v>
      </c>
    </row>
    <row r="111" spans="1:5" x14ac:dyDescent="0.25">
      <c r="A111" s="32"/>
      <c r="B111" s="32"/>
    </row>
    <row r="112" spans="1:5" x14ac:dyDescent="0.25">
      <c r="A112" s="32"/>
      <c r="B112" s="32"/>
    </row>
    <row r="113" spans="1:5" x14ac:dyDescent="0.25">
      <c r="A113" s="33" t="s">
        <v>58</v>
      </c>
      <c r="B113" s="33" t="s">
        <v>76</v>
      </c>
      <c r="C113" s="33"/>
      <c r="D113" s="33"/>
      <c r="E113" s="33" t="s">
        <v>75</v>
      </c>
    </row>
    <row r="114" spans="1:5" x14ac:dyDescent="0.25">
      <c r="A114" s="34" t="s">
        <v>51</v>
      </c>
      <c r="B114" s="35" t="s">
        <v>127</v>
      </c>
      <c r="E114" s="14" t="str">
        <f t="shared" ref="E114:E131" si="1">LEFT(A114&amp;"       ",10)&amp;" - "&amp;B114</f>
        <v>BYPASS     - Metro STP Bypass</v>
      </c>
    </row>
    <row r="115" spans="1:5" x14ac:dyDescent="0.25">
      <c r="A115" s="34" t="s">
        <v>46</v>
      </c>
      <c r="B115" s="35" t="s">
        <v>122</v>
      </c>
      <c r="E115" s="14" t="str">
        <f t="shared" si="1"/>
        <v>DORWIN     - Onondaga Ck @ Dorwin</v>
      </c>
    </row>
    <row r="116" spans="1:5" x14ac:dyDescent="0.25">
      <c r="A116" s="34" t="s">
        <v>47</v>
      </c>
      <c r="B116" s="35" t="s">
        <v>123</v>
      </c>
      <c r="E116" s="14" t="str">
        <f t="shared" si="1"/>
        <v>EFLUME     - Allied Chemical Discharge</v>
      </c>
    </row>
    <row r="117" spans="1:5" x14ac:dyDescent="0.25">
      <c r="A117" s="34" t="s">
        <v>48</v>
      </c>
      <c r="B117" s="35" t="s">
        <v>124</v>
      </c>
      <c r="E117" s="14" t="str">
        <f t="shared" si="1"/>
        <v>HIAWATHA   - Harbor Brook @ Hiawatha</v>
      </c>
    </row>
    <row r="118" spans="1:5" x14ac:dyDescent="0.25">
      <c r="A118" s="34" t="s">
        <v>49</v>
      </c>
      <c r="B118" s="35" t="s">
        <v>125</v>
      </c>
      <c r="E118" s="14" t="str">
        <f t="shared" si="1"/>
        <v>KIRKPAT    - Onondaga Creek @ Kirkpatrick</v>
      </c>
    </row>
    <row r="119" spans="1:5" x14ac:dyDescent="0.25">
      <c r="A119" s="34" t="s">
        <v>50</v>
      </c>
      <c r="B119" s="35" t="s">
        <v>126</v>
      </c>
      <c r="E119" s="14" t="str">
        <f t="shared" si="1"/>
        <v>METRO      - Metro STP Effluent</v>
      </c>
    </row>
    <row r="120" spans="1:5" x14ac:dyDescent="0.25">
      <c r="A120" s="36" t="s">
        <v>44</v>
      </c>
      <c r="B120" s="35" t="s">
        <v>120</v>
      </c>
      <c r="E120" s="14" t="str">
        <f t="shared" si="1"/>
        <v>NORTH_L    - Lake North</v>
      </c>
    </row>
    <row r="121" spans="1:5" x14ac:dyDescent="0.25">
      <c r="A121" s="36" t="s">
        <v>43</v>
      </c>
      <c r="B121" s="35" t="s">
        <v>120</v>
      </c>
      <c r="E121" s="14" t="str">
        <f t="shared" si="1"/>
        <v>NORTH_U    - Lake North</v>
      </c>
    </row>
    <row r="122" spans="1:5" x14ac:dyDescent="0.25">
      <c r="A122" s="34" t="s">
        <v>81</v>
      </c>
      <c r="B122" s="35" t="s">
        <v>82</v>
      </c>
      <c r="E122" s="14" t="str">
        <f t="shared" si="1"/>
        <v>OUTLET_U   - Lake Outlet Load/ South UL</v>
      </c>
    </row>
    <row r="123" spans="1:5" x14ac:dyDescent="0.25">
      <c r="A123" s="34" t="s">
        <v>52</v>
      </c>
      <c r="B123" s="35" t="s">
        <v>128</v>
      </c>
      <c r="E123" s="14" t="str">
        <f t="shared" si="1"/>
        <v>OUTLET12   - Lake Outlet 12 Ft Depth</v>
      </c>
    </row>
    <row r="124" spans="1:5" x14ac:dyDescent="0.25">
      <c r="A124" s="34" t="s">
        <v>53</v>
      </c>
      <c r="B124" s="35" t="s">
        <v>129</v>
      </c>
      <c r="E124" s="14" t="str">
        <f t="shared" si="1"/>
        <v>OUTLET2    - Lake Outlet 2 Ft Depth</v>
      </c>
    </row>
    <row r="125" spans="1:5" x14ac:dyDescent="0.25">
      <c r="A125" s="34" t="s">
        <v>54</v>
      </c>
      <c r="B125" s="35" t="s">
        <v>130</v>
      </c>
      <c r="E125" s="14" t="str">
        <f t="shared" si="1"/>
        <v>PARK       - Ley Creek @ Park</v>
      </c>
    </row>
    <row r="126" spans="1:5" x14ac:dyDescent="0.25">
      <c r="A126" s="34" t="s">
        <v>55</v>
      </c>
      <c r="B126" s="35" t="s">
        <v>131</v>
      </c>
      <c r="E126" s="14" t="str">
        <f t="shared" si="1"/>
        <v>RT48       - Ninemile Creek @ RT48</v>
      </c>
    </row>
    <row r="127" spans="1:5" x14ac:dyDescent="0.25">
      <c r="A127" s="36" t="s">
        <v>42</v>
      </c>
      <c r="B127" s="35" t="s">
        <v>119</v>
      </c>
      <c r="E127" s="14" t="str">
        <f t="shared" si="1"/>
        <v>SOUTH_L    - Lake South</v>
      </c>
    </row>
    <row r="128" spans="1:5" x14ac:dyDescent="0.25">
      <c r="A128" s="36" t="s">
        <v>41</v>
      </c>
      <c r="B128" s="35" t="s">
        <v>119</v>
      </c>
      <c r="E128" s="14" t="str">
        <f t="shared" si="1"/>
        <v>SOUTH_U    - Lake South</v>
      </c>
    </row>
    <row r="129" spans="1:5" x14ac:dyDescent="0.25">
      <c r="A129" s="34" t="s">
        <v>56</v>
      </c>
      <c r="B129" s="35" t="s">
        <v>132</v>
      </c>
      <c r="E129" s="14" t="str">
        <f t="shared" si="1"/>
        <v>SPENCER    - Onondaga Ck @ Spencer</v>
      </c>
    </row>
    <row r="130" spans="1:5" x14ac:dyDescent="0.25">
      <c r="A130" s="34" t="s">
        <v>45</v>
      </c>
      <c r="B130" s="35" t="s">
        <v>121</v>
      </c>
      <c r="E130" s="14" t="str">
        <f t="shared" si="1"/>
        <v>TRIB5A     - Crucible Steel / Trib 5A</v>
      </c>
    </row>
    <row r="131" spans="1:5" x14ac:dyDescent="0.25">
      <c r="A131" s="34" t="s">
        <v>57</v>
      </c>
      <c r="B131" s="35" t="s">
        <v>133</v>
      </c>
      <c r="E131" s="14" t="str">
        <f t="shared" si="1"/>
        <v>VELASKO    - Harbor Brook @ Velasko</v>
      </c>
    </row>
  </sheetData>
  <mergeCells count="3">
    <mergeCell ref="A2:K2"/>
    <mergeCell ref="A3:K3"/>
    <mergeCell ref="A1:K1"/>
  </mergeCells>
  <phoneticPr fontId="2" type="noConversion"/>
  <hyperlinks>
    <hyperlink ref="B46" r:id="rId1"/>
  </hyperlinks>
  <pageMargins left="0.75" right="0.75" top="1" bottom="1" header="0.5" footer="0.5"/>
  <pageSetup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List Box 1">
              <controlPr defaultSize="0" autoLine="0" autoPict="0">
                <anchor moveWithCells="1">
                  <from>
                    <xdr:col>0</xdr:col>
                    <xdr:colOff>83820</xdr:colOff>
                    <xdr:row>7</xdr:row>
                    <xdr:rowOff>30480</xdr:rowOff>
                  </from>
                  <to>
                    <xdr:col>1</xdr:col>
                    <xdr:colOff>403860</xdr:colOff>
                    <xdr:row>16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List Box 2">
              <controlPr defaultSize="0" autoLine="0" autoPict="0">
                <anchor moveWithCells="1">
                  <from>
                    <xdr:col>1</xdr:col>
                    <xdr:colOff>754380</xdr:colOff>
                    <xdr:row>6</xdr:row>
                    <xdr:rowOff>137160</xdr:rowOff>
                  </from>
                  <to>
                    <xdr:col>5</xdr:col>
                    <xdr:colOff>205740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List Box 3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91440</xdr:rowOff>
                  </from>
                  <to>
                    <xdr:col>10</xdr:col>
                    <xdr:colOff>327660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0]!GoViewOutput">
                <anchor moveWithCells="1" sizeWithCells="1">
                  <from>
                    <xdr:col>0</xdr:col>
                    <xdr:colOff>609600</xdr:colOff>
                    <xdr:row>18</xdr:row>
                    <xdr:rowOff>137160</xdr:rowOff>
                  </from>
                  <to>
                    <xdr:col>0</xdr:col>
                    <xdr:colOff>1493520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Button 5">
              <controlPr defaultSize="0" print="0" autoFill="0" autoPict="0" macro="[0]!Help2">
                <anchor moveWithCells="1" sizeWithCells="1">
                  <from>
                    <xdr:col>0</xdr:col>
                    <xdr:colOff>548640</xdr:colOff>
                    <xdr:row>23</xdr:row>
                    <xdr:rowOff>106680</xdr:rowOff>
                  </from>
                  <to>
                    <xdr:col>0</xdr:col>
                    <xdr:colOff>1516380</xdr:colOff>
                    <xdr:row>27</xdr:row>
                    <xdr:rowOff>76200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32251" divId="view_output_32251" sourceType="sheet" destinationFile="C:\0Jobs\Onondaga_Database\view_output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1:Q3"/>
  <sheetViews>
    <sheetView showGridLines="0" showRowColHeaders="0" workbookViewId="0">
      <pane ySplit="3" topLeftCell="A4" activePane="bottomLeft" state="frozen"/>
      <selection pane="bottomLeft" activeCell="A5" sqref="A5"/>
    </sheetView>
  </sheetViews>
  <sheetFormatPr defaultRowHeight="13.2" x14ac:dyDescent="0.25"/>
  <sheetData>
    <row r="1" spans="3:17" s="4" customFormat="1" x14ac:dyDescent="0.25"/>
    <row r="2" spans="3:17" s="4" customFormat="1" x14ac:dyDescent="0.25">
      <c r="C2" s="7" t="s">
        <v>86</v>
      </c>
      <c r="D2" s="5" t="str">
        <f>Menu!E47</f>
        <v>Time Series</v>
      </c>
      <c r="E2" s="5"/>
      <c r="H2" s="6" t="s">
        <v>85</v>
      </c>
      <c r="I2" s="5" t="str">
        <f>sitename</f>
        <v>METRO</v>
      </c>
      <c r="J2" s="5"/>
      <c r="K2" s="6" t="s">
        <v>84</v>
      </c>
      <c r="L2" s="5" t="str">
        <f>variablename</f>
        <v>FCOLI</v>
      </c>
      <c r="M2" s="6" t="s">
        <v>73</v>
      </c>
      <c r="N2" s="5" t="str">
        <f>+LOWER(outfile)</f>
        <v>c:\0jobs\onondaga_database\2010_database_output\histos\byvar\tp.gif</v>
      </c>
      <c r="P2" s="5"/>
      <c r="Q2" s="5"/>
    </row>
    <row r="3" spans="3:17" s="4" customFormat="1" x14ac:dyDescent="0.25"/>
  </sheetData>
  <phoneticPr fontId="2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3" name="Button 4">
              <controlPr defaultSize="0" print="0" autoFill="0" autoPict="0" macro="[0]!Menu">
                <anchor moveWithCells="1" sizeWithCells="1">
                  <from>
                    <xdr:col>0</xdr:col>
                    <xdr:colOff>30480</xdr:colOff>
                    <xdr:row>0</xdr:row>
                    <xdr:rowOff>60960</xdr:rowOff>
                  </from>
                  <to>
                    <xdr:col>1</xdr:col>
                    <xdr:colOff>83820</xdr:colOff>
                    <xdr:row>2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Sheet1</vt:lpstr>
      <vt:lpstr>Menu</vt:lpstr>
      <vt:lpstr>Window</vt:lpstr>
      <vt:lpstr>dirn</vt:lpstr>
      <vt:lpstr>hassite</vt:lpstr>
      <vt:lpstr>hasvar</vt:lpstr>
      <vt:lpstr>menuscreen</vt:lpstr>
      <vt:lpstr>outfile</vt:lpstr>
      <vt:lpstr>outputdir</vt:lpstr>
      <vt:lpstr>outputdirectory</vt:lpstr>
      <vt:lpstr>Menu!Print_Area</vt:lpstr>
      <vt:lpstr>sheet_no</vt:lpstr>
      <vt:lpstr>sheetindex</vt:lpstr>
      <vt:lpstr>site_no</vt:lpstr>
      <vt:lpstr>sitename</vt:lpstr>
      <vt:lpstr>title</vt:lpstr>
      <vt:lpstr>var_no</vt:lpstr>
      <vt:lpstr>variablename</vt:lpstr>
      <vt:lpstr>viewgif</vt:lpstr>
    </vt:vector>
  </TitlesOfParts>
  <Company>Environmental Engineer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W. Walker, Jr.</dc:creator>
  <cp:lastModifiedBy>Bill</cp:lastModifiedBy>
  <dcterms:created xsi:type="dcterms:W3CDTF">2004-03-19T14:35:44Z</dcterms:created>
  <dcterms:modified xsi:type="dcterms:W3CDTF">2011-07-01T14:19:25Z</dcterms:modified>
</cp:coreProperties>
</file>